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Z:\02 MVW-Veranstaltungen\2021\Ausflug Oberjoch\"/>
    </mc:Choice>
  </mc:AlternateContent>
  <xr:revisionPtr revIDLastSave="0" documentId="8_{35E45C95-5FF9-49E2-92E2-8510FAC3876E}" xr6:coauthVersionLast="46" xr6:coauthVersionMax="46" xr10:uidLastSave="{00000000-0000-0000-0000-000000000000}"/>
  <bookViews>
    <workbookView xWindow="-108" yWindow="-108" windowWidth="23256" windowHeight="12576" xr2:uid="{AF39F6C0-1067-4C24-93AC-6186EBECDA96}"/>
  </bookViews>
  <sheets>
    <sheet name="Anmeldung" sheetId="2" r:id="rId1"/>
    <sheet name="Berechnung" sheetId="1" r:id="rId2"/>
  </sheets>
  <definedNames>
    <definedName name="Print_Area" localSheetId="0">Anmeldung!$A$1:$J$21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D57" i="1" l="1"/>
  <c r="D58" i="1" s="1"/>
  <c r="D44" i="1"/>
  <c r="E54" i="1" s="1"/>
  <c r="D18" i="1"/>
  <c r="F28" i="1" s="1"/>
  <c r="D31" i="1"/>
  <c r="E41" i="1" s="1"/>
  <c r="D5" i="1"/>
  <c r="D15" i="1" s="1"/>
  <c r="G5" i="2" s="1"/>
  <c r="D16" i="1" l="1"/>
  <c r="E15" i="1"/>
  <c r="F15" i="1"/>
  <c r="H5" i="2" s="1"/>
  <c r="D67" i="1"/>
  <c r="F54" i="1"/>
  <c r="H8" i="2" s="1"/>
  <c r="D54" i="1"/>
  <c r="E67" i="1"/>
  <c r="D68" i="1" s="1"/>
  <c r="F67" i="1"/>
  <c r="H9" i="2" s="1"/>
  <c r="F41" i="1"/>
  <c r="H7" i="2" s="1"/>
  <c r="D41" i="1"/>
  <c r="D28" i="1"/>
  <c r="E28" i="1"/>
  <c r="D45" i="1"/>
  <c r="I3" i="1"/>
  <c r="G3" i="1"/>
  <c r="G2" i="1"/>
  <c r="D6" i="1"/>
  <c r="G4" i="1"/>
  <c r="I2" i="1"/>
  <c r="I4" i="1"/>
  <c r="D19" i="1"/>
  <c r="H6" i="2"/>
  <c r="D32" i="1"/>
  <c r="D42" i="1" l="1"/>
  <c r="I7" i="2"/>
  <c r="D55" i="1"/>
  <c r="D29" i="1"/>
  <c r="I6" i="2"/>
  <c r="I5" i="2"/>
  <c r="I9" i="2"/>
  <c r="H10" i="2"/>
  <c r="I8" i="2" l="1"/>
  <c r="I10" i="2" s="1"/>
  <c r="G10" i="2"/>
</calcChain>
</file>

<file path=xl/sharedStrings.xml><?xml version="1.0" encoding="utf-8"?>
<sst xmlns="http://schemas.openxmlformats.org/spreadsheetml/2006/main" count="97" uniqueCount="52">
  <si>
    <t>Abreisetag:</t>
  </si>
  <si>
    <t>Anreisetag:</t>
  </si>
  <si>
    <t>Mein Geb.tag</t>
  </si>
  <si>
    <t>ZI+Du+WC</t>
  </si>
  <si>
    <t>ZI+WG+ED/WC</t>
  </si>
  <si>
    <t>Stichtag</t>
  </si>
  <si>
    <t>Jahre</t>
  </si>
  <si>
    <t>Monate</t>
  </si>
  <si>
    <t>Tage</t>
  </si>
  <si>
    <t>Staffelung Jahre</t>
  </si>
  <si>
    <t>Kurtaxe</t>
  </si>
  <si>
    <t>Reisedaten</t>
  </si>
  <si>
    <t>Mein Alter am Abreisetag</t>
  </si>
  <si>
    <t>Preis pro Übernachtung:</t>
  </si>
  <si>
    <t>Mein Geburtstag</t>
  </si>
  <si>
    <t>Tag</t>
  </si>
  <si>
    <t>Monat</t>
  </si>
  <si>
    <t>Jahr</t>
  </si>
  <si>
    <t>ein Alter (heute)</t>
  </si>
  <si>
    <t>(TT.MM.JJJJ)</t>
  </si>
  <si>
    <t>Name</t>
  </si>
  <si>
    <t>Vorname</t>
  </si>
  <si>
    <t>Geburtsdatum</t>
  </si>
  <si>
    <t>Gesamtkosten:</t>
  </si>
  <si>
    <t xml:space="preserve">Zimmerkategorien sind in begrenzter Anzahl vorhanden. Wünsche werden soweit wie möglich berücksichtigt.  </t>
  </si>
  <si>
    <t xml:space="preserve">Noch U18? - Du kannst Dich als Mitreisender mit einem Erwachsenen anmelden.  </t>
  </si>
  <si>
    <t xml:space="preserve">Eure Anmeldung wird durch die Anmeldung + Zahlungseingang wirksam. Mit der Anmeldung akzeptiert Ihr die Hausordnung und die    </t>
  </si>
  <si>
    <t xml:space="preserve">Stornobedingungen. </t>
  </si>
  <si>
    <t>Mitreisend</t>
  </si>
  <si>
    <t>1 - Zi+Du+WC</t>
  </si>
  <si>
    <t>Kosten Ü/F</t>
  </si>
  <si>
    <t>Summe bei Zimmerwahl</t>
  </si>
  <si>
    <t>0 - egal</t>
  </si>
  <si>
    <t>Anmeldung zum Ausflug nach Oberjoch (25. - 27.06.2021)</t>
  </si>
  <si>
    <t>Zimmer mit Dusche und WC im Zimmer</t>
  </si>
  <si>
    <t>Zimmerzuteilung erfolgt nach Verfügbarkeit</t>
  </si>
  <si>
    <t>Bettina.Stettmer@t-online.de</t>
  </si>
  <si>
    <t>Auswahl</t>
  </si>
  <si>
    <t>Zimmerkategorien</t>
  </si>
  <si>
    <t>2 - Zi+WG+ETD/WC</t>
  </si>
  <si>
    <t>Zimmer mit Waschgelegenheit und Etagendusche und Etagen-WC</t>
  </si>
  <si>
    <t xml:space="preserve">Bitte speichert das ausgefüllte Anmeldeformular als pdf ab und sendet es an: </t>
  </si>
  <si>
    <t>Anzahlung (50%)</t>
  </si>
  <si>
    <t>Einzelzimmer</t>
  </si>
  <si>
    <t>Doppelzimmer</t>
  </si>
  <si>
    <t>Zweibettzimmer</t>
  </si>
  <si>
    <t>Familienzimmer</t>
  </si>
  <si>
    <t>egal</t>
  </si>
  <si>
    <t>Zimmertypen</t>
  </si>
  <si>
    <t>Dreibettzimmer</t>
  </si>
  <si>
    <t>Zimmerwunsch:</t>
  </si>
  <si>
    <r>
      <t>Die Anzahlung überweist Ihr unter dem Stichwort "Oberjoch, Name Vorname" auf die MVW-</t>
    </r>
    <r>
      <rPr>
        <sz val="12"/>
        <color theme="1"/>
        <rFont val="Calibri"/>
        <family val="2"/>
        <scheme val="minor"/>
      </rPr>
      <t xml:space="preserve">IBAN </t>
    </r>
    <r>
      <rPr>
        <b/>
        <sz val="12"/>
        <color theme="1"/>
        <rFont val="Calibri"/>
        <family val="2"/>
        <scheme val="minor"/>
      </rPr>
      <t xml:space="preserve">DE28 6129 0120 0617 0040 05 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</si>
</sst>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0" fillId="0" borderId="0" xfId="0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right" vertical="center"/>
    </xf>
    <xf numFmtId="0" fontId="6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49" fontId="0" fillId="3" borderId="4" xfId="0" applyNumberForma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4" fillId="4" borderId="19" xfId="0" applyFont="1" applyFill="1" applyBorder="1" applyAlignment="1" applyProtection="1">
      <alignment horizontal="center" vertical="center"/>
    </xf>
    <xf numFmtId="164" fontId="0" fillId="4" borderId="15" xfId="0" applyNumberFormat="1" applyFill="1" applyBorder="1" applyAlignment="1" applyProtection="1">
      <alignment horizontal="center" vertical="center"/>
    </xf>
    <xf numFmtId="164" fontId="0" fillId="4" borderId="16" xfId="0" applyNumberFormat="1" applyFill="1" applyBorder="1" applyAlignment="1" applyProtection="1">
      <alignment horizontal="center" vertical="center"/>
    </xf>
    <xf numFmtId="164" fontId="0" fillId="4" borderId="17" xfId="0" applyNumberFormat="1" applyFill="1" applyBorder="1" applyAlignment="1" applyProtection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/>
    </xf>
    <xf numFmtId="164" fontId="0" fillId="4" borderId="14" xfId="0" applyNumberFormat="1" applyFill="1" applyBorder="1" applyAlignment="1" applyProtection="1">
      <alignment horizontal="center" vertical="center"/>
    </xf>
    <xf numFmtId="164" fontId="0" fillId="4" borderId="13" xfId="0" applyNumberForma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center" vertical="center"/>
    </xf>
    <xf numFmtId="164" fontId="0" fillId="5" borderId="11" xfId="0" applyNumberFormat="1" applyFill="1" applyBorder="1" applyAlignment="1" applyProtection="1">
      <alignment horizontal="center" vertical="center"/>
    </xf>
    <xf numFmtId="164" fontId="4" fillId="6" borderId="10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/>
    </xf>
    <xf numFmtId="0" fontId="0" fillId="3" borderId="4" xfId="0" applyFill="1" applyBorder="1" applyAlignment="1" applyProtection="1">
      <alignment horizontal="centerContinuous" vertical="center"/>
      <protection locked="0"/>
    </xf>
    <xf numFmtId="0" fontId="0" fillId="3" borderId="5" xfId="0" applyFill="1" applyBorder="1" applyAlignment="1" applyProtection="1">
      <alignment horizontal="left" vertical="center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9" fillId="0" borderId="0" xfId="0" applyFont="1"/>
    <xf numFmtId="0" fontId="0" fillId="3" borderId="1" xfId="0" applyFill="1" applyBorder="1" applyAlignment="1" applyProtection="1">
      <alignment horizontal="center" vertical="center"/>
      <protection locked="0"/>
    </xf>
    <xf numFmtId="49" fontId="5" fillId="3" borderId="4" xfId="1" applyNumberFormat="1" applyFill="1" applyBorder="1" applyAlignment="1" applyProtection="1">
      <alignment horizontal="righ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ttina.Stettmer@t-online.de?subject=MVW:%20Anmeldung%20zum%20Ausflug%20nach%20Oberjoch%20(25.-27.06.2020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79C5-54F8-431A-9D75-E0C9DD32CD38}">
  <sheetPr codeName="Tabelle2"/>
  <dimension ref="A1:J21"/>
  <sheetViews>
    <sheetView tabSelected="1" workbookViewId="0">
      <selection activeCell="C5" sqref="C5"/>
    </sheetView>
  </sheetViews>
  <sheetFormatPr baseColWidth="10" defaultRowHeight="14.4" x14ac:dyDescent="0.3"/>
  <cols>
    <col min="1" max="1" width="1" style="14" customWidth="1"/>
    <col min="2" max="2" width="10.88671875" style="14" customWidth="1"/>
    <col min="3" max="3" width="20.44140625" style="14" customWidth="1"/>
    <col min="4" max="4" width="17.33203125" style="14" customWidth="1"/>
    <col min="5" max="5" width="12.88671875" style="14" customWidth="1"/>
    <col min="6" max="6" width="1" style="14" customWidth="1"/>
    <col min="7" max="8" width="15.77734375" style="14" customWidth="1"/>
    <col min="9" max="9" width="16.6640625" style="14" bestFit="1" customWidth="1"/>
    <col min="10" max="10" width="1" style="14" customWidth="1"/>
    <col min="11" max="16384" width="11.5546875" style="14"/>
  </cols>
  <sheetData>
    <row r="1" spans="1:10" ht="6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1" x14ac:dyDescent="0.3">
      <c r="A2" s="15"/>
      <c r="B2" s="28" t="s">
        <v>33</v>
      </c>
      <c r="C2" s="15"/>
      <c r="D2" s="15"/>
      <c r="E2" s="15"/>
      <c r="F2" s="15"/>
      <c r="G2" s="15"/>
      <c r="H2" s="15"/>
      <c r="I2" s="15"/>
      <c r="J2" s="15"/>
    </row>
    <row r="3" spans="1:10" ht="21.6" thickBot="1" x14ac:dyDescent="0.35">
      <c r="A3" s="15"/>
      <c r="B3" s="28"/>
      <c r="C3" s="15"/>
      <c r="D3" s="15"/>
      <c r="E3" s="15"/>
      <c r="F3" s="15"/>
      <c r="G3" s="15"/>
      <c r="H3" s="15"/>
      <c r="I3" s="15"/>
      <c r="J3" s="15"/>
    </row>
    <row r="4" spans="1:10" ht="16.2" thickBot="1" x14ac:dyDescent="0.35">
      <c r="A4" s="15"/>
      <c r="B4" s="15"/>
      <c r="C4" s="18" t="s">
        <v>20</v>
      </c>
      <c r="D4" s="18" t="s">
        <v>21</v>
      </c>
      <c r="E4" s="18" t="s">
        <v>22</v>
      </c>
      <c r="F4" s="15"/>
      <c r="G4" s="45" t="s">
        <v>30</v>
      </c>
      <c r="H4" s="46" t="s">
        <v>10</v>
      </c>
      <c r="I4" s="29" t="s">
        <v>42</v>
      </c>
      <c r="J4" s="15"/>
    </row>
    <row r="5" spans="1:10" x14ac:dyDescent="0.3">
      <c r="A5" s="15"/>
      <c r="B5" s="15"/>
      <c r="C5" s="12"/>
      <c r="D5" s="12"/>
      <c r="E5" s="44"/>
      <c r="F5" s="15"/>
      <c r="G5" s="30" t="str">
        <f>IF(E5="","",Berechnung!D15+6)</f>
        <v/>
      </c>
      <c r="H5" s="31" t="str">
        <f>IF(E5="","",Berechnung!F15)</f>
        <v/>
      </c>
      <c r="I5" s="32" t="str">
        <f>IF(E5="","",(G5+H5)/2)</f>
        <v/>
      </c>
      <c r="J5" s="15"/>
    </row>
    <row r="6" spans="1:10" x14ac:dyDescent="0.3">
      <c r="A6" s="15"/>
      <c r="B6" s="40" t="s">
        <v>28</v>
      </c>
      <c r="C6" s="12"/>
      <c r="D6" s="12"/>
      <c r="E6" s="44"/>
      <c r="F6" s="15"/>
      <c r="G6" s="33" t="str">
        <f>IF(E6="","",Berechnung!D28+6)</f>
        <v/>
      </c>
      <c r="H6" s="34" t="str">
        <f>IF(E6="","",Berechnung!F28)</f>
        <v/>
      </c>
      <c r="I6" s="35" t="str">
        <f>IF(E6="","",(G6+H6)/2)</f>
        <v/>
      </c>
      <c r="J6" s="15"/>
    </row>
    <row r="7" spans="1:10" x14ac:dyDescent="0.3">
      <c r="A7" s="15"/>
      <c r="B7" s="40" t="s">
        <v>28</v>
      </c>
      <c r="C7" s="12"/>
      <c r="D7" s="12"/>
      <c r="E7" s="44"/>
      <c r="F7" s="15"/>
      <c r="G7" s="33" t="str">
        <f>IF(E7="","",Berechnung!D41+6)</f>
        <v/>
      </c>
      <c r="H7" s="34" t="str">
        <f>IF(E7="","",Berechnung!F41)</f>
        <v/>
      </c>
      <c r="I7" s="35" t="str">
        <f>IF(E7="","",(G7+H7)/2)</f>
        <v/>
      </c>
      <c r="J7" s="15"/>
    </row>
    <row r="8" spans="1:10" x14ac:dyDescent="0.3">
      <c r="A8" s="15"/>
      <c r="B8" s="40" t="s">
        <v>28</v>
      </c>
      <c r="C8" s="12"/>
      <c r="D8" s="12"/>
      <c r="E8" s="44"/>
      <c r="F8" s="15"/>
      <c r="G8" s="33" t="str">
        <f>IF(E8="","",Berechnung!D54+6)</f>
        <v/>
      </c>
      <c r="H8" s="34" t="str">
        <f>IF(E8="","",Berechnung!F54)</f>
        <v/>
      </c>
      <c r="I8" s="35" t="str">
        <f>IF(E8="","",(G8+H8)/2)</f>
        <v/>
      </c>
      <c r="J8" s="15"/>
    </row>
    <row r="9" spans="1:10" x14ac:dyDescent="0.3">
      <c r="A9" s="15"/>
      <c r="B9" s="40" t="s">
        <v>28</v>
      </c>
      <c r="C9" s="12"/>
      <c r="D9" s="12"/>
      <c r="E9" s="44"/>
      <c r="F9" s="15"/>
      <c r="G9" s="33" t="str">
        <f>IF(E9="","",Berechnung!D67+6)</f>
        <v/>
      </c>
      <c r="H9" s="34" t="str">
        <f>IF(E9="","",Berechnung!F67)</f>
        <v/>
      </c>
      <c r="I9" s="35" t="str">
        <f>IF(E9="","",(G9+H9)/2)</f>
        <v/>
      </c>
      <c r="J9" s="15"/>
    </row>
    <row r="10" spans="1:10" ht="16.2" thickBot="1" x14ac:dyDescent="0.35">
      <c r="A10" s="15"/>
      <c r="B10" s="15"/>
      <c r="C10" s="15"/>
      <c r="D10" s="15"/>
      <c r="E10" s="36" t="s">
        <v>23</v>
      </c>
      <c r="F10" s="36"/>
      <c r="G10" s="37">
        <f>SUM(G5:G9)</f>
        <v>0</v>
      </c>
      <c r="H10" s="38">
        <f>SUM(H5:H9)</f>
        <v>0</v>
      </c>
      <c r="I10" s="39">
        <f>SUM(I5:I9)</f>
        <v>0</v>
      </c>
      <c r="J10" s="15"/>
    </row>
    <row r="11" spans="1:10" ht="15.6" x14ac:dyDescent="0.3">
      <c r="A11" s="15"/>
      <c r="B11" s="15"/>
      <c r="C11" s="15"/>
      <c r="D11" s="41" t="s">
        <v>37</v>
      </c>
      <c r="E11" s="36"/>
      <c r="F11" s="36"/>
      <c r="G11" s="36"/>
      <c r="H11" s="36"/>
      <c r="I11" s="36"/>
      <c r="J11" s="15"/>
    </row>
    <row r="12" spans="1:10" x14ac:dyDescent="0.3">
      <c r="A12" s="15"/>
      <c r="B12" s="15"/>
      <c r="C12" s="16" t="s">
        <v>50</v>
      </c>
      <c r="D12" s="48" t="s">
        <v>47</v>
      </c>
      <c r="E12" s="15"/>
      <c r="F12" s="15"/>
      <c r="G12" s="15"/>
      <c r="H12" s="15"/>
      <c r="I12" s="15"/>
      <c r="J12" s="15"/>
    </row>
    <row r="13" spans="1:10" x14ac:dyDescent="0.3">
      <c r="A13" s="15"/>
      <c r="B13" s="15"/>
      <c r="C13" s="16"/>
      <c r="D13" s="15"/>
      <c r="E13" s="15"/>
      <c r="F13" s="15"/>
      <c r="G13" s="15"/>
      <c r="H13" s="15"/>
      <c r="I13" s="15"/>
      <c r="J13" s="15"/>
    </row>
    <row r="14" spans="1:10" x14ac:dyDescent="0.3">
      <c r="A14" s="15"/>
      <c r="B14" s="17" t="s">
        <v>24</v>
      </c>
      <c r="C14" s="18"/>
      <c r="D14" s="18"/>
      <c r="E14" s="18"/>
      <c r="F14" s="18"/>
      <c r="G14" s="18"/>
      <c r="H14" s="18"/>
      <c r="I14" s="15"/>
      <c r="J14" s="15"/>
    </row>
    <row r="15" spans="1:10" x14ac:dyDescent="0.3">
      <c r="A15" s="15"/>
      <c r="B15" s="17" t="s">
        <v>25</v>
      </c>
      <c r="C15" s="18"/>
      <c r="D15" s="18"/>
      <c r="E15" s="18"/>
      <c r="F15" s="18"/>
      <c r="G15" s="18"/>
      <c r="H15" s="18"/>
      <c r="I15" s="15"/>
      <c r="J15" s="15"/>
    </row>
    <row r="16" spans="1:10" ht="15" thickBo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3">
      <c r="A17" s="15"/>
      <c r="B17" s="19" t="s">
        <v>41</v>
      </c>
      <c r="C17" s="20"/>
      <c r="D17" s="20"/>
      <c r="E17" s="20"/>
      <c r="F17" s="21"/>
      <c r="G17" s="42"/>
      <c r="H17" s="49" t="s">
        <v>36</v>
      </c>
      <c r="I17" s="43"/>
      <c r="J17" s="15"/>
    </row>
    <row r="18" spans="1:10" ht="15.6" x14ac:dyDescent="0.3">
      <c r="A18" s="15"/>
      <c r="B18" s="22" t="s">
        <v>51</v>
      </c>
      <c r="C18" s="23"/>
      <c r="D18" s="23"/>
      <c r="E18" s="23"/>
      <c r="F18" s="23"/>
      <c r="G18" s="23"/>
      <c r="H18" s="23"/>
      <c r="I18" s="24"/>
      <c r="J18" s="15"/>
    </row>
    <row r="19" spans="1:10" x14ac:dyDescent="0.3">
      <c r="A19" s="15"/>
      <c r="B19" s="22" t="s">
        <v>26</v>
      </c>
      <c r="C19" s="23"/>
      <c r="D19" s="23"/>
      <c r="E19" s="23"/>
      <c r="F19" s="23"/>
      <c r="G19" s="23"/>
      <c r="H19" s="23"/>
      <c r="I19" s="24"/>
      <c r="J19" s="15"/>
    </row>
    <row r="20" spans="1:10" ht="15" thickBot="1" x14ac:dyDescent="0.35">
      <c r="A20" s="15"/>
      <c r="B20" s="25" t="s">
        <v>27</v>
      </c>
      <c r="C20" s="26"/>
      <c r="D20" s="26"/>
      <c r="E20" s="26"/>
      <c r="F20" s="26"/>
      <c r="G20" s="26"/>
      <c r="H20" s="26"/>
      <c r="I20" s="27"/>
      <c r="J20" s="15"/>
    </row>
    <row r="21" spans="1:10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sheetProtection algorithmName="SHA-512" hashValue="iFS6OcVFw466tlTzL5WqK1UebHuphEuFF2gAcrc55CTsAPexBtGk8TJnYjuIBkXQT3Ya5BW+11U6vkN+nP7Krg==" saltValue="vRGU4sSdiXgy9TU9DOOuag==" spinCount="100000" sheet="1" selectLockedCells="1"/>
  <dataValidations count="1">
    <dataValidation type="date" showErrorMessage="1" errorTitle="Bitte Eingabeformat beachten!" error="Geburtstag in dieser Form eingeben: TT.MM.JJJJ (z.B. 12.04.2001)" promptTitle="Eingabeformat: TT.MM.JJJ" prompt=" " sqref="E5:E9" xr:uid="{7073F5B9-962D-48F3-9449-24A7E7CCB5B4}">
      <formula1>7306</formula1>
      <formula2>44561</formula2>
    </dataValidation>
  </dataValidations>
  <hyperlinks>
    <hyperlink ref="H17" r:id="rId1" xr:uid="{12E45EA2-B0BE-44C3-8F12-152FB44F2BF9}"/>
  </hyperlinks>
  <pageMargins left="0.70866141732283472" right="0.70866141732283472" top="0.78740157480314965" bottom="0.78740157480314965" header="0.31496062992125984" footer="0.31496062992125984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020E632-6554-4629-889E-203A5B6DC4C5}">
          <x14:formula1>
            <xm:f>Berechnung!$K$11:$K$16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09592-5CF4-42A7-B074-2938ECC957F5}">
  <sheetPr codeName="Tabelle1"/>
  <dimension ref="B1:L68"/>
  <sheetViews>
    <sheetView workbookViewId="0">
      <selection activeCell="D15" sqref="D15"/>
    </sheetView>
  </sheetViews>
  <sheetFormatPr baseColWidth="10" defaultRowHeight="14.4" x14ac:dyDescent="0.3"/>
  <cols>
    <col min="2" max="2" width="11.5546875" style="13"/>
    <col min="3" max="3" width="15.33203125" customWidth="1"/>
    <col min="5" max="5" width="15.6640625" customWidth="1"/>
    <col min="6" max="6" width="12.6640625" customWidth="1"/>
    <col min="11" max="11" width="21.5546875" customWidth="1"/>
  </cols>
  <sheetData>
    <row r="1" spans="2:12" x14ac:dyDescent="0.3">
      <c r="C1" s="3" t="s">
        <v>11</v>
      </c>
      <c r="F1" s="3" t="s">
        <v>14</v>
      </c>
      <c r="H1" s="3" t="s">
        <v>12</v>
      </c>
    </row>
    <row r="2" spans="2:12" x14ac:dyDescent="0.3">
      <c r="C2" t="s">
        <v>1</v>
      </c>
      <c r="D2" s="1">
        <v>44372</v>
      </c>
      <c r="F2" t="s">
        <v>15</v>
      </c>
      <c r="G2" s="5">
        <f>DATEDIF(D5,D3,"Y")</f>
        <v>121</v>
      </c>
      <c r="H2" t="s">
        <v>6</v>
      </c>
      <c r="I2" s="5">
        <f>DATEDIF($D$5,$D$3,"Y")</f>
        <v>121</v>
      </c>
    </row>
    <row r="3" spans="2:12" x14ac:dyDescent="0.3">
      <c r="C3" t="s">
        <v>0</v>
      </c>
      <c r="D3" s="1">
        <v>44374</v>
      </c>
      <c r="F3" t="s">
        <v>16</v>
      </c>
      <c r="G3" s="6">
        <f>DATEDIF(D5,D3,"YM")</f>
        <v>5</v>
      </c>
      <c r="H3" t="s">
        <v>7</v>
      </c>
      <c r="I3" s="5">
        <f>DATEDIF($D$5,$D$3,"YM")</f>
        <v>5</v>
      </c>
    </row>
    <row r="4" spans="2:12" x14ac:dyDescent="0.3">
      <c r="F4" t="s">
        <v>17</v>
      </c>
      <c r="G4" s="6">
        <f>DATEDIF(D5,D3,"MD")</f>
        <v>27</v>
      </c>
      <c r="H4" t="s">
        <v>8</v>
      </c>
      <c r="I4" s="5">
        <f>DATEDIF($D$5,$D$3,"MD")</f>
        <v>27</v>
      </c>
      <c r="K4" t="s">
        <v>38</v>
      </c>
    </row>
    <row r="5" spans="2:12" ht="18.600000000000001" customHeight="1" x14ac:dyDescent="0.3">
      <c r="B5" s="13">
        <v>1</v>
      </c>
      <c r="C5" s="9" t="s">
        <v>2</v>
      </c>
      <c r="D5" s="10">
        <f>Anmeldung!E5</f>
        <v>0</v>
      </c>
      <c r="E5" s="11" t="s">
        <v>19</v>
      </c>
      <c r="K5" t="s">
        <v>32</v>
      </c>
      <c r="L5" t="s">
        <v>35</v>
      </c>
    </row>
    <row r="6" spans="2:12" x14ac:dyDescent="0.3">
      <c r="C6" t="s">
        <v>18</v>
      </c>
      <c r="D6" s="8" t="str">
        <f ca="1">DATEDIF(D5,TODAY(),"Y")&amp;" Jahre, "&amp;DATEDIF(D5,TODAY(),"YM")&amp;" Monate und "&amp;DATEDIF(D5,TODAY(),"MD")&amp;" Tage"</f>
        <v>121 Jahre, 1 Monate und 10 Tage</v>
      </c>
      <c r="E6" s="8"/>
      <c r="K6" t="s">
        <v>29</v>
      </c>
      <c r="L6" t="s">
        <v>34</v>
      </c>
    </row>
    <row r="7" spans="2:12" x14ac:dyDescent="0.3">
      <c r="K7" t="s">
        <v>39</v>
      </c>
      <c r="L7" t="s">
        <v>40</v>
      </c>
    </row>
    <row r="8" spans="2:12" x14ac:dyDescent="0.3">
      <c r="C8" t="s">
        <v>9</v>
      </c>
      <c r="D8" t="s">
        <v>3</v>
      </c>
      <c r="E8" t="s">
        <v>4</v>
      </c>
      <c r="F8" t="s">
        <v>10</v>
      </c>
      <c r="G8" t="s">
        <v>5</v>
      </c>
    </row>
    <row r="9" spans="2:12" x14ac:dyDescent="0.3">
      <c r="C9">
        <v>2</v>
      </c>
      <c r="D9" s="2">
        <v>0</v>
      </c>
      <c r="E9" s="2">
        <v>0</v>
      </c>
      <c r="F9" s="2">
        <v>0</v>
      </c>
      <c r="G9" s="1">
        <v>43278</v>
      </c>
    </row>
    <row r="10" spans="2:12" x14ac:dyDescent="0.3">
      <c r="C10">
        <v>5</v>
      </c>
      <c r="D10" s="2">
        <v>16</v>
      </c>
      <c r="E10" s="2">
        <v>16</v>
      </c>
      <c r="F10" s="2">
        <v>0</v>
      </c>
      <c r="G10" s="1">
        <v>42182</v>
      </c>
      <c r="K10" s="47" t="s">
        <v>48</v>
      </c>
    </row>
    <row r="11" spans="2:12" x14ac:dyDescent="0.3">
      <c r="C11">
        <v>11</v>
      </c>
      <c r="D11" s="2">
        <v>29</v>
      </c>
      <c r="E11" s="2">
        <v>27</v>
      </c>
      <c r="F11" s="2">
        <v>2</v>
      </c>
      <c r="G11" s="1">
        <v>39991</v>
      </c>
      <c r="K11" t="s">
        <v>47</v>
      </c>
    </row>
    <row r="12" spans="2:12" x14ac:dyDescent="0.3">
      <c r="C12">
        <v>15</v>
      </c>
      <c r="D12" s="2">
        <v>32</v>
      </c>
      <c r="E12" s="2">
        <v>29</v>
      </c>
      <c r="F12" s="2">
        <v>2</v>
      </c>
      <c r="G12" s="1">
        <v>38530</v>
      </c>
      <c r="K12" s="47" t="s">
        <v>43</v>
      </c>
    </row>
    <row r="13" spans="2:12" x14ac:dyDescent="0.3">
      <c r="C13">
        <v>16</v>
      </c>
      <c r="D13" s="2">
        <v>42</v>
      </c>
      <c r="E13" s="2">
        <v>37.5</v>
      </c>
      <c r="F13" s="2">
        <v>3.3</v>
      </c>
      <c r="G13" s="1">
        <v>38530</v>
      </c>
      <c r="K13" t="s">
        <v>44</v>
      </c>
    </row>
    <row r="14" spans="2:12" x14ac:dyDescent="0.3">
      <c r="K14" t="s">
        <v>45</v>
      </c>
    </row>
    <row r="15" spans="2:12" x14ac:dyDescent="0.3">
      <c r="C15" s="7" t="s">
        <v>13</v>
      </c>
      <c r="D15" s="4">
        <f>IF(G9&lt;D5,D9,IF(G10&lt;D5,D10,IF(G11&lt;D5,D11,IF(G12&lt;D5,D12,IF(G13&gt;=G13,D13)))))*2</f>
        <v>84</v>
      </c>
      <c r="E15" s="4">
        <f>IF(G9&lt;D5,E9,IF(G10&lt;D5,E10,IF(G11&lt;D5,E11,IF(G12&lt;D5,E12,IF(G13&gt;=G13,E13)))))*2</f>
        <v>75</v>
      </c>
      <c r="F15" s="4">
        <f>IF(G9&lt;D5,F9,IF(G10&lt;D5,F10,IF(G11&lt;D5,F11,IF(G12&lt;D5,F12,IF(G13&gt;=D5,F13)))))*2</f>
        <v>6.6</v>
      </c>
      <c r="K15" t="s">
        <v>49</v>
      </c>
    </row>
    <row r="16" spans="2:12" x14ac:dyDescent="0.3">
      <c r="C16" s="7" t="s">
        <v>31</v>
      </c>
      <c r="D16" s="4">
        <f>IF(Anmeldung!$D$12=$K$7,E15,D15)</f>
        <v>84</v>
      </c>
      <c r="E16" s="2"/>
      <c r="K16" t="s">
        <v>46</v>
      </c>
    </row>
    <row r="18" spans="2:7" x14ac:dyDescent="0.3">
      <c r="B18" s="13">
        <v>2</v>
      </c>
      <c r="C18" s="9" t="s">
        <v>2</v>
      </c>
      <c r="D18" s="10">
        <f>Anmeldung!E6</f>
        <v>0</v>
      </c>
      <c r="E18" s="11" t="s">
        <v>19</v>
      </c>
    </row>
    <row r="19" spans="2:7" x14ac:dyDescent="0.3">
      <c r="C19" t="s">
        <v>18</v>
      </c>
      <c r="D19" s="8" t="str">
        <f ca="1">DATEDIF(D18,TODAY(),"Y")&amp;" Jahre, "&amp;DATEDIF(D18,TODAY(),"YM")&amp;" Monate und "&amp;DATEDIF(D18,TODAY(),"MD")&amp;" Tage"</f>
        <v>121 Jahre, 1 Monate und 10 Tage</v>
      </c>
      <c r="E19" s="8"/>
    </row>
    <row r="21" spans="2:7" x14ac:dyDescent="0.3">
      <c r="C21" t="s">
        <v>9</v>
      </c>
      <c r="D21" t="s">
        <v>3</v>
      </c>
      <c r="E21" t="s">
        <v>4</v>
      </c>
      <c r="F21" t="s">
        <v>10</v>
      </c>
      <c r="G21" t="s">
        <v>5</v>
      </c>
    </row>
    <row r="22" spans="2:7" x14ac:dyDescent="0.3">
      <c r="C22">
        <v>2</v>
      </c>
      <c r="D22" s="2">
        <v>0</v>
      </c>
      <c r="E22" s="2">
        <v>0</v>
      </c>
      <c r="F22" s="2">
        <v>0</v>
      </c>
      <c r="G22" s="1">
        <v>43278</v>
      </c>
    </row>
    <row r="23" spans="2:7" x14ac:dyDescent="0.3">
      <c r="C23">
        <v>5</v>
      </c>
      <c r="D23" s="2">
        <v>16</v>
      </c>
      <c r="E23" s="2">
        <v>16</v>
      </c>
      <c r="F23" s="2">
        <v>0</v>
      </c>
      <c r="G23" s="1">
        <v>42182</v>
      </c>
    </row>
    <row r="24" spans="2:7" x14ac:dyDescent="0.3">
      <c r="C24">
        <v>11</v>
      </c>
      <c r="D24" s="2">
        <v>29</v>
      </c>
      <c r="E24" s="2">
        <v>27</v>
      </c>
      <c r="F24" s="2">
        <v>2</v>
      </c>
      <c r="G24" s="1">
        <v>39991</v>
      </c>
    </row>
    <row r="25" spans="2:7" x14ac:dyDescent="0.3">
      <c r="C25">
        <v>15</v>
      </c>
      <c r="D25" s="2">
        <v>32</v>
      </c>
      <c r="E25" s="2">
        <v>29</v>
      </c>
      <c r="F25" s="2">
        <v>2</v>
      </c>
      <c r="G25" s="1">
        <v>38530</v>
      </c>
    </row>
    <row r="26" spans="2:7" x14ac:dyDescent="0.3">
      <c r="C26">
        <v>16</v>
      </c>
      <c r="D26" s="2">
        <v>42</v>
      </c>
      <c r="E26" s="2">
        <v>37.5</v>
      </c>
      <c r="F26" s="2">
        <v>3.3</v>
      </c>
      <c r="G26" s="1">
        <v>38530</v>
      </c>
    </row>
    <row r="28" spans="2:7" x14ac:dyDescent="0.3">
      <c r="C28" s="7" t="s">
        <v>13</v>
      </c>
      <c r="D28" s="4">
        <f>IF(G22&lt;D18,D22,IF(G23&lt;D18,D23,IF(G24&lt;D18,D24,IF(G25&lt;D18,D25,IF(G26&gt;=G26,D26)))))*2</f>
        <v>84</v>
      </c>
      <c r="E28" s="4">
        <f>IF(G22&lt;D18,E22,IF(G23&lt;D18,E23,IF(G24&lt;D18,E24,IF(G25&lt;D18,E25,IF(G26&gt;=G26,E26)))))*2</f>
        <v>75</v>
      </c>
      <c r="F28" s="4">
        <f>IF(G22&lt;D18,F22,IF(G23&lt;D18,F23,IF(G24&lt;D18,F24,IF(G25&lt;D18,F25,IF(G26&gt;=D18,F26)))))*2</f>
        <v>6.6</v>
      </c>
    </row>
    <row r="29" spans="2:7" x14ac:dyDescent="0.3">
      <c r="C29" s="7" t="s">
        <v>31</v>
      </c>
      <c r="D29" s="4">
        <f>IF(Anmeldung!$D$12=$K$7,E28,D28)</f>
        <v>84</v>
      </c>
    </row>
    <row r="31" spans="2:7" x14ac:dyDescent="0.3">
      <c r="B31" s="13">
        <v>3</v>
      </c>
      <c r="C31" s="9" t="s">
        <v>2</v>
      </c>
      <c r="D31" s="10">
        <f>Anmeldung!E7</f>
        <v>0</v>
      </c>
      <c r="E31" s="11" t="s">
        <v>19</v>
      </c>
    </row>
    <row r="32" spans="2:7" x14ac:dyDescent="0.3">
      <c r="C32" t="s">
        <v>18</v>
      </c>
      <c r="D32" s="8" t="str">
        <f ca="1">DATEDIF(D31,TODAY(),"Y")&amp;" Jahre, "&amp;DATEDIF(D31,TODAY(),"YM")&amp;" Monate und "&amp;DATEDIF(D31,TODAY(),"MD")&amp;" Tage"</f>
        <v>121 Jahre, 1 Monate und 10 Tage</v>
      </c>
      <c r="E32" s="8"/>
    </row>
    <row r="34" spans="2:7" x14ac:dyDescent="0.3">
      <c r="C34" t="s">
        <v>9</v>
      </c>
      <c r="D34" t="s">
        <v>3</v>
      </c>
      <c r="E34" t="s">
        <v>4</v>
      </c>
      <c r="F34" t="s">
        <v>10</v>
      </c>
      <c r="G34" t="s">
        <v>5</v>
      </c>
    </row>
    <row r="35" spans="2:7" x14ac:dyDescent="0.3">
      <c r="C35">
        <v>2</v>
      </c>
      <c r="D35" s="2">
        <v>0</v>
      </c>
      <c r="E35" s="2">
        <v>0</v>
      </c>
      <c r="F35" s="2">
        <v>0</v>
      </c>
      <c r="G35" s="1">
        <v>43278</v>
      </c>
    </row>
    <row r="36" spans="2:7" x14ac:dyDescent="0.3">
      <c r="C36">
        <v>5</v>
      </c>
      <c r="D36" s="2">
        <v>16</v>
      </c>
      <c r="E36" s="2">
        <v>16</v>
      </c>
      <c r="F36" s="2">
        <v>0</v>
      </c>
      <c r="G36" s="1">
        <v>42182</v>
      </c>
    </row>
    <row r="37" spans="2:7" x14ac:dyDescent="0.3">
      <c r="C37">
        <v>11</v>
      </c>
      <c r="D37" s="2">
        <v>29</v>
      </c>
      <c r="E37" s="2">
        <v>27</v>
      </c>
      <c r="F37" s="2">
        <v>2</v>
      </c>
      <c r="G37" s="1">
        <v>39991</v>
      </c>
    </row>
    <row r="38" spans="2:7" x14ac:dyDescent="0.3">
      <c r="C38">
        <v>15</v>
      </c>
      <c r="D38" s="2">
        <v>32</v>
      </c>
      <c r="E38" s="2">
        <v>29</v>
      </c>
      <c r="F38" s="2">
        <v>2</v>
      </c>
      <c r="G38" s="1">
        <v>38530</v>
      </c>
    </row>
    <row r="39" spans="2:7" x14ac:dyDescent="0.3">
      <c r="C39">
        <v>16</v>
      </c>
      <c r="D39" s="2">
        <v>42</v>
      </c>
      <c r="E39" s="2">
        <v>37.5</v>
      </c>
      <c r="F39" s="2">
        <v>3.3</v>
      </c>
      <c r="G39" s="1">
        <v>38530</v>
      </c>
    </row>
    <row r="41" spans="2:7" x14ac:dyDescent="0.3">
      <c r="C41" s="7" t="s">
        <v>13</v>
      </c>
      <c r="D41" s="4">
        <f>IF(G35&lt;D31,D35,IF(G36&lt;D31,D36,IF(G37&lt;D31,D37,IF(G38&lt;D31,D38,IF(G39&gt;=G39,D39)))))*2</f>
        <v>84</v>
      </c>
      <c r="E41" s="4">
        <f>IF(G35&lt;D31,E35,IF(G36&lt;D31,E36,IF(G37&lt;D31,E37,IF(G38&lt;D31,E38,IF(G39&gt;=G39,E39)))))*2</f>
        <v>75</v>
      </c>
      <c r="F41" s="4">
        <f>IF(G35&lt;D31,F35,IF(G36&lt;D31,F36,IF(G37&lt;D31,F37,IF(G38&lt;D31,F38,IF(G39&gt;=D31,F39)))))*2</f>
        <v>6.6</v>
      </c>
    </row>
    <row r="42" spans="2:7" x14ac:dyDescent="0.3">
      <c r="C42" s="7" t="s">
        <v>31</v>
      </c>
      <c r="D42" s="4">
        <f>IF(Anmeldung!$D$12=$K$7,E41,D41)</f>
        <v>84</v>
      </c>
    </row>
    <row r="44" spans="2:7" x14ac:dyDescent="0.3">
      <c r="B44" s="13">
        <v>4</v>
      </c>
      <c r="C44" s="9" t="s">
        <v>2</v>
      </c>
      <c r="D44" s="10">
        <f>Anmeldung!E8</f>
        <v>0</v>
      </c>
      <c r="E44" s="11" t="s">
        <v>19</v>
      </c>
    </row>
    <row r="45" spans="2:7" x14ac:dyDescent="0.3">
      <c r="C45" t="s">
        <v>18</v>
      </c>
      <c r="D45" s="8" t="str">
        <f ca="1">DATEDIF(D44,TODAY(),"Y")&amp;" Jahre, "&amp;DATEDIF(D44,TODAY(),"YM")&amp;" Monate und "&amp;DATEDIF(D44,TODAY(),"MD")&amp;" Tage"</f>
        <v>121 Jahre, 1 Monate und 10 Tage</v>
      </c>
      <c r="E45" s="8"/>
    </row>
    <row r="47" spans="2:7" x14ac:dyDescent="0.3">
      <c r="C47" t="s">
        <v>9</v>
      </c>
      <c r="D47" t="s">
        <v>3</v>
      </c>
      <c r="E47" t="s">
        <v>4</v>
      </c>
      <c r="F47" t="s">
        <v>10</v>
      </c>
      <c r="G47" t="s">
        <v>5</v>
      </c>
    </row>
    <row r="48" spans="2:7" x14ac:dyDescent="0.3">
      <c r="C48">
        <v>2</v>
      </c>
      <c r="D48" s="2">
        <v>0</v>
      </c>
      <c r="E48" s="2">
        <v>0</v>
      </c>
      <c r="F48" s="2">
        <v>0</v>
      </c>
      <c r="G48" s="1">
        <v>43278</v>
      </c>
    </row>
    <row r="49" spans="2:7" x14ac:dyDescent="0.3">
      <c r="C49">
        <v>5</v>
      </c>
      <c r="D49" s="2">
        <v>16</v>
      </c>
      <c r="E49" s="2">
        <v>16</v>
      </c>
      <c r="F49" s="2">
        <v>0</v>
      </c>
      <c r="G49" s="1">
        <v>42182</v>
      </c>
    </row>
    <row r="50" spans="2:7" x14ac:dyDescent="0.3">
      <c r="C50">
        <v>11</v>
      </c>
      <c r="D50" s="2">
        <v>29</v>
      </c>
      <c r="E50" s="2">
        <v>27</v>
      </c>
      <c r="F50" s="2">
        <v>2</v>
      </c>
      <c r="G50" s="1">
        <v>39991</v>
      </c>
    </row>
    <row r="51" spans="2:7" x14ac:dyDescent="0.3">
      <c r="C51">
        <v>15</v>
      </c>
      <c r="D51" s="2">
        <v>32</v>
      </c>
      <c r="E51" s="2">
        <v>29</v>
      </c>
      <c r="F51" s="2">
        <v>2</v>
      </c>
      <c r="G51" s="1">
        <v>38530</v>
      </c>
    </row>
    <row r="52" spans="2:7" x14ac:dyDescent="0.3">
      <c r="C52">
        <v>16</v>
      </c>
      <c r="D52" s="2">
        <v>42</v>
      </c>
      <c r="E52" s="2">
        <v>37.5</v>
      </c>
      <c r="F52" s="2">
        <v>3.3</v>
      </c>
      <c r="G52" s="1">
        <v>38530</v>
      </c>
    </row>
    <row r="54" spans="2:7" x14ac:dyDescent="0.3">
      <c r="C54" s="7" t="s">
        <v>13</v>
      </c>
      <c r="D54" s="4">
        <f>IF(G48&lt;D44,D48,IF(G49&lt;D44,D49,IF(G50&lt;D44,D50,IF(G51&lt;D44,D51,IF(G52&gt;=G52,D52)))))*2</f>
        <v>84</v>
      </c>
      <c r="E54" s="4">
        <f>IF(G48&lt;D44,E48,IF(G49&lt;D44,E49,IF(G50&lt;D44,E50,IF(G51&lt;D44,E51,IF(G52&gt;=G52,E52)))))*2</f>
        <v>75</v>
      </c>
      <c r="F54" s="4">
        <f>IF(G48&lt;D44,F48,IF(G49&lt;D44,F49,IF(G50&lt;D44,F50,IF(G51&lt;D44,F51,IF(G52&gt;=D44,F52)))))*2</f>
        <v>6.6</v>
      </c>
    </row>
    <row r="55" spans="2:7" x14ac:dyDescent="0.3">
      <c r="C55" s="7" t="s">
        <v>31</v>
      </c>
      <c r="D55" s="4">
        <f>IF(Anmeldung!$D$12=$K$7,E54,D54)</f>
        <v>84</v>
      </c>
    </row>
    <row r="57" spans="2:7" x14ac:dyDescent="0.3">
      <c r="B57" s="13">
        <v>5</v>
      </c>
      <c r="C57" s="9" t="s">
        <v>2</v>
      </c>
      <c r="D57" s="10">
        <f>Anmeldung!E9</f>
        <v>0</v>
      </c>
      <c r="E57" s="11" t="s">
        <v>19</v>
      </c>
    </row>
    <row r="58" spans="2:7" x14ac:dyDescent="0.3">
      <c r="C58" t="s">
        <v>18</v>
      </c>
      <c r="D58" s="8" t="str">
        <f ca="1">DATEDIF(D57,TODAY(),"Y")&amp;" Jahre, "&amp;DATEDIF(D57,TODAY(),"YM")&amp;" Monate und "&amp;DATEDIF(D57,TODAY(),"MD")&amp;" Tage"</f>
        <v>121 Jahre, 1 Monate und 10 Tage</v>
      </c>
      <c r="E58" s="8"/>
    </row>
    <row r="60" spans="2:7" x14ac:dyDescent="0.3">
      <c r="C60" t="s">
        <v>9</v>
      </c>
      <c r="D60" t="s">
        <v>3</v>
      </c>
      <c r="E60" t="s">
        <v>4</v>
      </c>
      <c r="F60" t="s">
        <v>10</v>
      </c>
      <c r="G60" t="s">
        <v>5</v>
      </c>
    </row>
    <row r="61" spans="2:7" x14ac:dyDescent="0.3">
      <c r="C61">
        <v>2</v>
      </c>
      <c r="D61" s="2">
        <v>0</v>
      </c>
      <c r="E61" s="2">
        <v>0</v>
      </c>
      <c r="F61" s="2">
        <v>0</v>
      </c>
      <c r="G61" s="1">
        <v>43278</v>
      </c>
    </row>
    <row r="62" spans="2:7" x14ac:dyDescent="0.3">
      <c r="C62">
        <v>5</v>
      </c>
      <c r="D62" s="2">
        <v>16</v>
      </c>
      <c r="E62" s="2">
        <v>16</v>
      </c>
      <c r="F62" s="2">
        <v>0</v>
      </c>
      <c r="G62" s="1">
        <v>42182</v>
      </c>
    </row>
    <row r="63" spans="2:7" x14ac:dyDescent="0.3">
      <c r="C63">
        <v>11</v>
      </c>
      <c r="D63" s="2">
        <v>29</v>
      </c>
      <c r="E63" s="2">
        <v>27</v>
      </c>
      <c r="F63" s="2">
        <v>2</v>
      </c>
      <c r="G63" s="1">
        <v>39991</v>
      </c>
    </row>
    <row r="64" spans="2:7" x14ac:dyDescent="0.3">
      <c r="C64">
        <v>15</v>
      </c>
      <c r="D64" s="2">
        <v>32</v>
      </c>
      <c r="E64" s="2">
        <v>29</v>
      </c>
      <c r="F64" s="2">
        <v>2</v>
      </c>
      <c r="G64" s="1">
        <v>38530</v>
      </c>
    </row>
    <row r="65" spans="3:7" x14ac:dyDescent="0.3">
      <c r="C65">
        <v>16</v>
      </c>
      <c r="D65" s="2">
        <v>42</v>
      </c>
      <c r="E65" s="2">
        <v>37.5</v>
      </c>
      <c r="F65" s="2">
        <v>3.3</v>
      </c>
      <c r="G65" s="1">
        <v>38530</v>
      </c>
    </row>
    <row r="67" spans="3:7" x14ac:dyDescent="0.3">
      <c r="C67" s="7" t="s">
        <v>13</v>
      </c>
      <c r="D67" s="4">
        <f>IF(G61&lt;D57,D61,IF(G62&lt;D57,D62,IF(G63&lt;D57,D63,IF(G64&lt;D57,D64,IF(G65&gt;=G65,D65)))))*2</f>
        <v>84</v>
      </c>
      <c r="E67" s="4">
        <f>IF(G61&lt;D57,E61,IF(G62&lt;D57,E62,IF(G63&lt;D57,E63,IF(G64&lt;D57,E64,IF(G65&gt;=G65,E65)))))*2</f>
        <v>75</v>
      </c>
      <c r="F67" s="4">
        <f>IF(G61&lt;D57,F61,IF(G62&lt;D57,F62,IF(G63&lt;D57,F63,IF(G64&lt;D57,F64,IF(G65&gt;=D57,F65)))))*2</f>
        <v>6.6</v>
      </c>
    </row>
    <row r="68" spans="3:7" x14ac:dyDescent="0.3">
      <c r="C68" s="7" t="s">
        <v>31</v>
      </c>
      <c r="D68" s="4">
        <f>IF(Anmeldung!$D$12=$K$7,E67,D67)</f>
        <v>84</v>
      </c>
    </row>
  </sheetData>
  <sortState xmlns:xlrd2="http://schemas.microsoft.com/office/spreadsheetml/2017/richdata2" ref="F2:F4">
    <sortCondition descending="1" ref="F2:F4"/>
  </sortState>
  <dataValidations count="1">
    <dataValidation allowBlank="1" showErrorMessage="1" errorTitle="Bitte Eingabeformat beachten!" error="Geburtstag in dieser Form eingeben: TT.MM.JJJJ (z.B. 12.04.2001)" promptTitle="Eingabeformat: TT.MM.JJJ" prompt=" " sqref="D57 D18 D31 D44 D5" xr:uid="{27508E64-7F4A-498D-87C9-DE31820DA5C3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Berechnung</vt:lpstr>
      <vt:lpstr>Anmeldung!Print_Area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Eberspächer</dc:creator>
  <cp:lastModifiedBy>Uwe Eberspächer</cp:lastModifiedBy>
  <cp:lastPrinted>2020-12-23T11:09:50Z</cp:lastPrinted>
  <dcterms:created xsi:type="dcterms:W3CDTF">2020-12-23T07:38:34Z</dcterms:created>
  <dcterms:modified xsi:type="dcterms:W3CDTF">2021-02-10T13:25:01Z</dcterms:modified>
</cp:coreProperties>
</file>